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3040" windowHeight="9210"/>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fukci'!$A$2:$E$6</definedName>
    <definedName name="_xlnm.Print_Area" localSheetId="1">'SO 98-98'!$B$1:$L$36</definedName>
  </definedNames>
  <calcPr calcId="145621"/>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18" i="6"/>
  <c r="B22" i="6" s="1"/>
  <c r="K2" i="6" l="1"/>
  <c r="B32" i="6"/>
  <c r="B28" i="6"/>
</calcChain>
</file>

<file path=xl/comments1.xml><?xml version="1.0" encoding="utf-8"?>
<comments xmlns="http://schemas.openxmlformats.org/spreadsheetml/2006/main">
  <authors>
    <author>Salavová Mariana, Ing.</author>
  </authors>
  <commentLis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text>
        <r>
          <rPr>
            <b/>
            <i/>
            <u/>
            <sz val="10"/>
            <color indexed="81"/>
            <rFont val="Arial"/>
            <family val="2"/>
            <charset val="238"/>
          </rPr>
          <t>Povinná položka</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text>
        <r>
          <rPr>
            <b/>
            <i/>
            <u/>
            <sz val="10"/>
            <color indexed="81"/>
            <rFont val="Arial"/>
            <family val="2"/>
            <charset val="238"/>
          </rPr>
          <t>Povinná položka</t>
        </r>
        <r>
          <rPr>
            <sz val="10"/>
            <color indexed="81"/>
            <rFont val="Arial"/>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text>
        <r>
          <rPr>
            <b/>
            <i/>
            <u/>
            <sz val="10"/>
            <color indexed="81"/>
            <rFont val="Arial"/>
            <family val="2"/>
            <charset val="238"/>
          </rPr>
          <t>Povinná položka</t>
        </r>
        <r>
          <rPr>
            <sz val="10"/>
            <color indexed="81"/>
            <rFont val="Arial"/>
            <family val="2"/>
            <charset val="238"/>
          </rPr>
          <t xml:space="preserve">
</t>
        </r>
      </text>
    </comment>
    <comment ref="F2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<sst xmlns="http://schemas.openxmlformats.org/spreadsheetml/2006/main" count="122" uniqueCount="84">
  <si>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</si>
  <si>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</si>
  <si>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</si>
  <si>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</si>
  <si>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</si>
  <si>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</si>
  <si>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</si>
  <si>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</si>
  <si>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</si>
  <si>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</si>
  <si>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</si>
  <si>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</si>
  <si>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</si>
  <si>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</si>
  <si>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</si>
  <si>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</si>
  <si>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</si>
  <si>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</si>
  <si>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</si>
  <si>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</si>
  <si>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</si>
  <si>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</si>
  <si>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</si>
  <si>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</si>
  <si>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</si>
  <si>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</si>
  <si>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</si>
  <si>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</si>
  <si>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</si>
  <si>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</si>
  <si>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</si>
  <si>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</si>
  <si>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</si>
  <si>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</si>
  <si>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</si>
  <si>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</si>
  <si>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</si>
  <si>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</si>
  <si>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</si>
  <si>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</si>
  <si>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</si>
  <si>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</si>
  <si>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</si>
  <si>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</si>
  <si>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</si>
  <si>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</si>
  <si>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</si>
  <si>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</si>
  <si>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</si>
  <si>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</si>
  <si>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</si>
  <si>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</si>
  <si>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</si>
  <si>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</si>
  <si>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</si>
  <si>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</si>
  <si>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</si>
  <si>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</si>
  <si>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</si>
  <si>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</si>
  <si>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</si>
  <si>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</si>
  <si>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</si>
  <si>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</si>
  <si>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</si>
  <si>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</si>
  <si>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</si>
  <si>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</si>
  <si>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</si>
  <si>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</si>
  <si>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</si>
  <si>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</si>
  <si>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</si>
  <si>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</si>
  <si>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</si>
  <si>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Doplnění závor na PZS (P4406) v km 7,214 trati Mikulovice – Zlaté Hory</t>
  </si>
  <si>
    <t>PS 01-01-31</t>
  </si>
  <si>
    <t>Zabezpečovací zařízení (PZS) železniční přejezd v km 7,214 (P4406)</t>
  </si>
  <si>
    <t xml:space="preserve">Dodávka a montáž kompletního vnitřního a venkovního zařízení PZS přejezdu P4406 včetně potřebného pomocného materiálu, softwarového vybavení a jeho dopravy.  Položka obsahuje všechny náklady na pořízení nového technologického objektu PZS - reléový domek (RD), pořízení a montáž výstražníků a závor a související nutné kabelizace včetně pomocného materiálu a jeho dopravu.  Vstupní dveře do RD budou v takovém provedení, aby při chůzi z RD ke skříni s venkovním telefonním objektem (VTO) a (skříňka místního ovládání (SMO) nebylo nutné obcházet křídlo dveří. VTO a SMO budou umístěny na RD nebo v jeho blízkosti. Na RD bude doplněn dveřní kontakt, který bude připraven pro budoucí zapojení do dálkové diagnostiky technologických systémů železniční dopravní cesty (DDTS ŽDC). Položka obsahuje všechny náklady na úpravy kolejové desky (KD) v dopravní kanceláři (DK). V rámci tohoto PS bude zpracována a schválena nová tabulka přejezdu, provedeno úplné přezkoušení nového PZS včetně vazeb a jeho uvedení do provozu. Součástí tohoto PS budou rovněž demontáže veškerých zbytných vnitřních i venkovních prvků. PS bude realizován dle závazných norem a směrnic a to včetně podmínek TSI.                                                                                                                                                                                                                                                     Bude provedena náhrada stávajícího PZS bez závor novým PZS doplněným o závory. Nové PZS bude situované v novém RD umístěném na pozemku ve správě Správy železnic. Pro zjišťování volnosti kolejových úseků budou využity, doplněny a upraveny stávající počítače náprav (PN). Kabelizace v místě přejezdu bude nahrazena novou položenou ve stávajících trasách na vazební kabelizaci budou provedeny opravy nejporuchovějších částí (cca 1890 m). Budou použity výstražníky s LED technologií. Před výstražníky a za pohony závor bude rovná plocha pro bezpečné provádění údržby. PZS bude vybaveno stavovou a měřící diagnostikou s online přenosem informací do diagnostického serveru a na pracovišti údržby SSZT Jeseník.                                                                                                                                 </t>
  </si>
  <si>
    <t>V rozsahu Zjednodušené dokumentace ve stádiu 2</t>
  </si>
  <si>
    <t>SO 01-86-01</t>
  </si>
  <si>
    <t>Přípojka napájení NN železniční přejezd v km 7,214 (P4406)</t>
  </si>
  <si>
    <t>V rámci řešení projektu a realizace doplnění technologie závor je nutné vyměnit stávající hlavní jistič odběrného místa za nový 3x20A charakteristiky. B. V rámci přípravy bude požádáno o navýšení rezervovaného příkonu prostřednictvím OES OŘ Olomouc. S ohledem na stav stávajícího rozváděče RE, bude provedena jeho náhrada za nové zařízení, připojené na stávající přívodní kabel z HDS ČEZ Distribuce, a.s.. Nový rozváděč RE bude splňovat připojovací podmínky distributora ČEZ Distribuce, a.s.. Pro napájení nově vyzbrojeného RD bude využit stávající přívodní zemní kabel typu AYKY 4Bx16, který je v dobrém izolačním stavu. U nově vyzbrojeného reléového domku bude instalován typový napájecí pilíř R-PZS.  Záložní napájení PZS bude provedeno z akumulátorových baterií s řízeným dobíječem (součást technologie PZS výzbroje RD). Pilíř R-PZS bude nově napájet doplněnou technologii PZS včetně elektroinstalace domku. Pilíř R-PZS bude kromě jištění, přepínače sítí, svodiče blesku a přepětí včetně ostatní výzbroje, zahrnovat také vnější přívodku pro možnost připojení napájení el.energií z externího mobilního zdroje (dieselagregátu). Součástí řešení je z pohledu nákladů také uvedení do provozu dle vyhl.č.100/95 Sb. a vyhotovení dokumentace skutečného provedení a geodetického zaměření.  
Součástí tohoto SO je kromě demontážních prací, dodávka a montáž nového zařízení včetně uvedení do provozu dle Zákona o dráhách v platném znění a doprovodných vyhlášek v platném znění. Řešení zahrnuje také provizorní a výlukové stavy, likvidaci odpadů. SO bude realizován dle závazných norem a směrnic a to včetně podmínek TSI a EN.</t>
  </si>
  <si>
    <t>Stavba D:</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</si>
</sst>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7" formatCode="#,##0.00\ &quot;Kč&quot;;\-#,##0.00\ &quot;Kč&quot;"/>
    <numFmt numFmtId="43" formatCode="_-* #,##0.00\ _K_č_-;\-* #,##0.00\ _K_č_-;_-* &quot;-&quot;??\ _K_č_-;_-@_-"/>
    <numFmt numFmtId="164" formatCode="#,##0.00\ &quot;Kč&quot;"/>
    <numFmt numFmtId="165" formatCode="m\/yyyy"/>
    <numFmt numFmtId="166"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auto="1"/>
      </left>
      <right style="thin">
        <color auto="1"/>
      </right>
      <top style="double">
        <color auto="1"/>
      </top>
      <bottom style="medium">
        <color indexed="64"/>
      </bottom>
      <diagonal/>
    </border>
    <border>
      <left style="thin">
        <color auto="1"/>
      </left>
      <right style="thin">
        <color auto="1"/>
      </right>
      <top style="double">
        <color auto="1"/>
      </top>
      <bottom style="medium">
        <color indexed="64"/>
      </bottom>
      <diagonal/>
    </border>
    <border>
      <left style="thin">
        <color auto="1"/>
      </left>
      <right/>
      <top style="double">
        <color auto="1"/>
      </top>
      <bottom style="medium">
        <color indexed="64"/>
      </bottom>
      <diagonal/>
    </border>
    <border>
      <left style="thin">
        <color auto="1"/>
      </left>
      <right style="medium">
        <color auto="1"/>
      </right>
      <top style="double">
        <color auto="1"/>
      </top>
      <bottom style="medium">
        <color indexed="64"/>
      </bottom>
      <diagonal/>
    </border>
  </borders>
  <cellStyleXfs count="5">
    <xf numFmtId="0" fontId="0" fillId="0" borderId="0"/>
    <xf numFmtId="0" fontId="1" fillId="0" borderId="0"/>
    <xf numFmtId="43" fontId="1" fillId="0" borderId="0" applyFont="0" applyFill="0" applyBorder="0" applyAlignment="0" applyProtection="0"/>
    <xf numFmtId="0" fontId="3" fillId="0" borderId="0"/>
    <xf numFmtId="0" fontId="2" fillId="0" borderId="0"/>
  </cellStyleXfs>
  <cellXfs count="157">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4" xfId="1" applyNumberFormat="1" applyFont="1" applyFill="1" applyBorder="1" applyAlignment="1" applyProtection="1">
      <alignment horizontal="left" vertical="top"/>
    </xf>
    <xf numFmtId="49" fontId="12" fillId="0" borderId="34"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5" fontId="19" fillId="0" borderId="44"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5" fontId="19" fillId="0" borderId="47" xfId="1" applyNumberFormat="1" applyFont="1" applyFill="1" applyBorder="1" applyAlignment="1" applyProtection="1">
      <alignment horizontal="left" vertical="center"/>
      <protection locked="0"/>
    </xf>
    <xf numFmtId="14" fontId="19" fillId="0" borderId="49" xfId="1" applyNumberFormat="1" applyFont="1" applyFill="1" applyBorder="1" applyAlignment="1" applyProtection="1">
      <alignment vertical="center"/>
      <protection locked="0"/>
    </xf>
    <xf numFmtId="0" fontId="25" fillId="7" borderId="52" xfId="1" applyFont="1" applyFill="1" applyBorder="1" applyAlignment="1" applyProtection="1">
      <alignment horizontal="right" vertical="center"/>
      <protection hidden="1"/>
    </xf>
    <xf numFmtId="3" fontId="25" fillId="7" borderId="53" xfId="1" applyNumberFormat="1" applyFont="1" applyFill="1" applyBorder="1" applyAlignment="1" applyProtection="1">
      <alignment horizontal="left" vertical="center"/>
      <protection hidden="1"/>
    </xf>
    <xf numFmtId="0" fontId="26" fillId="7" borderId="56" xfId="1" applyFont="1" applyFill="1" applyBorder="1" applyAlignment="1" applyProtection="1">
      <alignment horizontal="center" vertical="center"/>
      <protection hidden="1"/>
    </xf>
    <xf numFmtId="0" fontId="26" fillId="7" borderId="57"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58"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59"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0" xfId="1" applyFont="1" applyFill="1" applyBorder="1" applyAlignment="1" applyProtection="1">
      <alignment horizontal="center" vertical="center"/>
    </xf>
    <xf numFmtId="49" fontId="8" fillId="0" borderId="61" xfId="1" applyNumberFormat="1" applyFont="1" applyFill="1" applyBorder="1" applyAlignment="1" applyProtection="1">
      <alignment horizontal="center" vertical="center"/>
      <protection locked="0"/>
    </xf>
    <xf numFmtId="0" fontId="8" fillId="2" borderId="61" xfId="1" applyFont="1" applyFill="1" applyBorder="1" applyAlignment="1" applyProtection="1">
      <alignment horizontal="center" vertical="center"/>
      <protection locked="0"/>
    </xf>
    <xf numFmtId="0" fontId="8" fillId="0" borderId="61" xfId="1" applyFont="1" applyFill="1" applyBorder="1" applyAlignment="1" applyProtection="1">
      <alignment horizontal="center" vertical="center"/>
      <protection locked="0"/>
    </xf>
    <xf numFmtId="0" fontId="27" fillId="0" borderId="61" xfId="3" applyNumberFormat="1" applyFont="1" applyFill="1" applyBorder="1" applyAlignment="1" applyProtection="1">
      <alignment horizontal="left" vertical="center" wrapText="1"/>
      <protection locked="0"/>
    </xf>
    <xf numFmtId="166" fontId="8" fillId="0" borderId="61" xfId="1" applyNumberFormat="1" applyFont="1" applyFill="1" applyBorder="1" applyAlignment="1" applyProtection="1">
      <alignment horizontal="center" vertical="center"/>
      <protection locked="0"/>
    </xf>
    <xf numFmtId="2" fontId="8" fillId="0" borderId="61" xfId="1" applyNumberFormat="1" applyFont="1" applyFill="1" applyBorder="1" applyAlignment="1" applyProtection="1">
      <alignment horizontal="center" vertical="center"/>
      <protection locked="0"/>
    </xf>
    <xf numFmtId="4" fontId="28" fillId="0" borderId="61" xfId="3" applyNumberFormat="1" applyFont="1" applyFill="1" applyBorder="1" applyAlignment="1" applyProtection="1">
      <alignment horizontal="center" vertical="center"/>
      <protection locked="0"/>
    </xf>
    <xf numFmtId="164" fontId="28" fillId="0" borderId="62"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3"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4" xfId="1" applyFont="1" applyBorder="1" applyAlignment="1" applyProtection="1">
      <alignment vertical="center"/>
      <protection locked="0"/>
    </xf>
    <xf numFmtId="0" fontId="8" fillId="0" borderId="65" xfId="1" applyFont="1" applyBorder="1" applyAlignment="1" applyProtection="1">
      <alignment vertical="center"/>
      <protection locked="0"/>
    </xf>
    <xf numFmtId="0" fontId="27" fillId="0" borderId="56" xfId="3" applyNumberFormat="1" applyFont="1" applyFill="1" applyBorder="1" applyAlignment="1" applyProtection="1">
      <alignment horizontal="left" vertical="center" wrapText="1" shrinkToFit="1"/>
      <protection locked="0"/>
    </xf>
    <xf numFmtId="0" fontId="8" fillId="0" borderId="65" xfId="1" applyFont="1" applyBorder="1" applyAlignment="1" applyProtection="1">
      <alignment horizontal="center" vertical="center"/>
      <protection locked="0"/>
    </xf>
    <xf numFmtId="0" fontId="8" fillId="0" borderId="66" xfId="1" applyFont="1" applyBorder="1" applyAlignment="1" applyProtection="1">
      <alignment horizontal="center" vertical="center"/>
      <protection locked="0"/>
    </xf>
    <xf numFmtId="0" fontId="8" fillId="2" borderId="60"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58"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4" fontId="20" fillId="9" borderId="59" xfId="1" applyNumberFormat="1" applyFont="1" applyFill="1" applyBorder="1" applyAlignment="1" applyProtection="1">
      <alignment horizontal="center" vertical="center"/>
      <protection locked="0"/>
    </xf>
    <xf numFmtId="0" fontId="8" fillId="0" borderId="0" xfId="1" applyFont="1" applyProtection="1">
      <protection locked="0"/>
    </xf>
    <xf numFmtId="164" fontId="28" fillId="0" borderId="62"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0"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1"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2"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4" xfId="1" applyNumberFormat="1" applyFont="1" applyFill="1" applyBorder="1" applyAlignment="1" applyProtection="1">
      <alignment vertical="top" wrapText="1"/>
    </xf>
    <xf numFmtId="49" fontId="12" fillId="0" borderId="35"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36" xfId="1" applyNumberFormat="1" applyFont="1" applyFill="1" applyBorder="1" applyAlignment="1" applyProtection="1">
      <alignment vertical="top"/>
    </xf>
    <xf numFmtId="0" fontId="17" fillId="4" borderId="37"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1"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3" xfId="1" applyFont="1" applyFill="1" applyBorder="1" applyAlignment="1" applyProtection="1">
      <alignment vertical="center"/>
    </xf>
    <xf numFmtId="0" fontId="22" fillId="0" borderId="0" xfId="1" applyFont="1" applyAlignment="1" applyProtection="1">
      <alignment horizontal="center"/>
    </xf>
    <xf numFmtId="0" fontId="20" fillId="0" borderId="43" xfId="1" applyNumberFormat="1" applyFont="1" applyFill="1" applyBorder="1" applyAlignment="1" applyProtection="1">
      <alignment vertical="center"/>
    </xf>
    <xf numFmtId="0" fontId="23" fillId="0" borderId="0" xfId="1" applyFont="1" applyAlignment="1" applyProtection="1">
      <alignment horizontal="center"/>
    </xf>
    <xf numFmtId="165" fontId="24" fillId="0" borderId="48" xfId="1" applyNumberFormat="1" applyFont="1" applyFill="1" applyBorder="1" applyAlignment="1" applyProtection="1">
      <alignment horizontal="left" vertical="center" wrapText="1"/>
    </xf>
    <xf numFmtId="14" fontId="20" fillId="0" borderId="50" xfId="1" applyNumberFormat="1" applyFont="1" applyFill="1" applyBorder="1" applyAlignment="1" applyProtection="1">
      <alignment vertical="center"/>
    </xf>
    <xf numFmtId="164"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67" xfId="1" applyFont="1" applyFill="1" applyBorder="1" applyAlignment="1">
      <alignment horizontal="left" vertical="center" wrapText="1"/>
    </xf>
    <xf numFmtId="0" fontId="7" fillId="0" borderId="68" xfId="1" applyNumberFormat="1" applyFont="1" applyFill="1" applyBorder="1" applyAlignment="1">
      <alignment horizontal="left" vertical="center" wrapText="1"/>
    </xf>
    <xf numFmtId="0" fontId="1" fillId="0" borderId="68" xfId="1" applyFont="1" applyFill="1" applyBorder="1" applyAlignment="1">
      <alignment horizontal="left" vertical="center" wrapText="1"/>
    </xf>
    <xf numFmtId="0" fontId="1" fillId="0" borderId="69" xfId="1" applyFill="1" applyBorder="1" applyAlignment="1">
      <alignment horizontal="left" vertical="center" wrapText="1"/>
    </xf>
    <xf numFmtId="4" fontId="5" fillId="0" borderId="70" xfId="1" applyNumberFormat="1" applyFont="1" applyFill="1" applyBorder="1" applyAlignment="1" applyProtection="1">
      <alignment horizontal="right" vertical="center"/>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9" fillId="0" borderId="29" xfId="1" applyFont="1" applyFill="1" applyBorder="1" applyAlignment="1" applyProtection="1">
      <alignment horizontal="left" vertical="top" wrapText="1"/>
    </xf>
    <xf numFmtId="0" fontId="9" fillId="0" borderId="30" xfId="1" applyFont="1" applyFill="1" applyBorder="1" applyAlignment="1" applyProtection="1">
      <alignment horizontal="left" vertical="top" wrapText="1"/>
    </xf>
    <xf numFmtId="0" fontId="12" fillId="0" borderId="33" xfId="1" applyFont="1" applyFill="1" applyBorder="1" applyAlignment="1" applyProtection="1">
      <alignment horizontal="left" vertical="top"/>
    </xf>
    <xf numFmtId="0" fontId="12" fillId="0" borderId="34"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2"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38" xfId="1" applyFont="1" applyFill="1" applyBorder="1" applyAlignment="1" applyProtection="1">
      <alignment horizontal="center" vertical="center"/>
    </xf>
    <xf numFmtId="0" fontId="17" fillId="6" borderId="32" xfId="1" applyFont="1" applyFill="1" applyBorder="1" applyAlignment="1" applyProtection="1">
      <alignment horizontal="center" vertical="center"/>
    </xf>
    <xf numFmtId="0" fontId="18" fillId="0" borderId="12"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39" xfId="1" applyFont="1" applyFill="1" applyBorder="1" applyAlignment="1" applyProtection="1">
      <alignment horizontal="left" vertical="center"/>
    </xf>
    <xf numFmtId="0" fontId="18" fillId="0" borderId="40" xfId="1" applyFont="1" applyFill="1" applyBorder="1" applyAlignment="1" applyProtection="1">
      <alignment horizontal="left" vertical="center"/>
    </xf>
    <xf numFmtId="0" fontId="18" fillId="0" borderId="30"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2"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18" fillId="0" borderId="33"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165" fontId="20" fillId="0" borderId="45" xfId="1" applyNumberFormat="1" applyFont="1" applyFill="1" applyBorder="1" applyAlignment="1" applyProtection="1">
      <alignment horizontal="left" vertical="center"/>
    </xf>
    <xf numFmtId="165" fontId="20" fillId="0" borderId="34" xfId="1" applyNumberFormat="1" applyFont="1" applyFill="1" applyBorder="1" applyAlignment="1" applyProtection="1">
      <alignment horizontal="left" vertical="center"/>
    </xf>
    <xf numFmtId="165" fontId="20" fillId="0" borderId="44" xfId="1" applyNumberFormat="1" applyFont="1" applyFill="1" applyBorder="1" applyAlignment="1" applyProtection="1">
      <alignment horizontal="left" vertical="center"/>
    </xf>
    <xf numFmtId="0" fontId="18" fillId="0" borderId="46"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47" xfId="1" applyNumberFormat="1" applyFont="1" applyFill="1" applyBorder="1" applyAlignment="1" applyProtection="1">
      <alignment horizontal="left" vertical="center"/>
    </xf>
    <xf numFmtId="0" fontId="18" fillId="0" borderId="45" xfId="1" applyFont="1" applyFill="1" applyBorder="1" applyAlignment="1" applyProtection="1">
      <alignment horizontal="left" vertical="center"/>
    </xf>
    <xf numFmtId="0" fontId="26" fillId="7" borderId="46" xfId="1" applyFont="1" applyFill="1" applyBorder="1" applyAlignment="1" applyProtection="1">
      <alignment horizontal="center" vertical="center" wrapText="1"/>
      <protection hidden="1"/>
    </xf>
    <xf numFmtId="0" fontId="26" fillId="7" borderId="43" xfId="1" applyFont="1" applyFill="1" applyBorder="1" applyAlignment="1" applyProtection="1">
      <alignment horizontal="center" vertical="center" wrapText="1"/>
      <protection hidden="1"/>
    </xf>
    <xf numFmtId="49" fontId="25" fillId="7" borderId="51" xfId="1" applyNumberFormat="1" applyFont="1" applyFill="1" applyBorder="1" applyAlignment="1" applyProtection="1">
      <alignment horizontal="left" vertical="center"/>
      <protection hidden="1"/>
    </xf>
    <xf numFmtId="0" fontId="25" fillId="7" borderId="52" xfId="1" applyFont="1" applyFill="1" applyBorder="1" applyAlignment="1" applyProtection="1">
      <alignment horizontal="left" vertical="center"/>
      <protection hidden="1"/>
    </xf>
    <xf numFmtId="0" fontId="26" fillId="7" borderId="54" xfId="1" applyFont="1" applyFill="1" applyBorder="1" applyAlignment="1" applyProtection="1">
      <alignment horizontal="center" vertical="center" wrapText="1"/>
      <protection hidden="1"/>
    </xf>
    <xf numFmtId="0" fontId="26" fillId="7" borderId="55"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56"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56" xfId="1" applyFont="1" applyFill="1" applyBorder="1" applyAlignment="1" applyProtection="1">
      <alignment horizontal="center" vertical="center"/>
      <protection hidden="1"/>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1"/>
  <sheetViews>
    <sheetView tabSelected="1" zoomScale="70" zoomScaleNormal="70" zoomScalePageLayoutView="70" workbookViewId="0">
      <selection activeCell="A2" sqref="A2:C2"/>
    </sheetView>
  </sheetViews>
  <sheetFormatPr defaultColWidth="8.796875" defaultRowHeight="15" x14ac:dyDescent="0.25"/>
  <cols>
    <col min="1" max="1" width="11.09765625" style="15" customWidth="1"/>
    <col min="2" max="2" width="23.19921875" style="16" customWidth="1"/>
    <col min="3" max="3" width="82.796875" style="16" customWidth="1"/>
    <col min="4" max="4" width="19.19921875" style="16" customWidth="1"/>
    <col min="5" max="5" width="21.19921875" style="15" customWidth="1"/>
    <col min="6" max="6" width="8.796875" style="2"/>
    <col min="7" max="22" width="4" style="2" customWidth="1"/>
    <col min="23" max="16384" width="8.796875" style="2"/>
  </cols>
  <sheetData>
    <row r="1" spans="1:5" ht="39" customHeight="1" thickBot="1" x14ac:dyDescent="0.3">
      <c r="A1" s="68" t="s">
        <v>83</v>
      </c>
      <c r="B1" s="109" t="s">
        <v>75</v>
      </c>
      <c r="C1" s="109"/>
      <c r="D1" s="109"/>
      <c r="E1" s="110"/>
    </row>
    <row r="2" spans="1:5" ht="39" customHeight="1" thickBot="1" x14ac:dyDescent="0.3">
      <c r="A2" s="111" t="s">
        <v>1</v>
      </c>
      <c r="B2" s="112"/>
      <c r="C2" s="112"/>
      <c r="D2" s="1" t="s">
        <v>2</v>
      </c>
      <c r="E2" s="99">
        <f>SUM(E5:E41)</f>
        <v>0</v>
      </c>
    </row>
    <row r="3" spans="1:5" s="5" customFormat="1" ht="21.75" customHeight="1" x14ac:dyDescent="0.2">
      <c r="A3" s="3"/>
      <c r="B3" s="4"/>
      <c r="C3" s="113" t="s">
        <v>3</v>
      </c>
      <c r="D3" s="114"/>
      <c r="E3" s="100"/>
    </row>
    <row r="4" spans="1:5" s="5" customFormat="1" ht="36" customHeight="1" thickBot="1" x14ac:dyDescent="0.25">
      <c r="A4" s="6" t="s">
        <v>4</v>
      </c>
      <c r="B4" s="7" t="s">
        <v>5</v>
      </c>
      <c r="C4" s="8" t="s">
        <v>6</v>
      </c>
      <c r="D4" s="9" t="s">
        <v>72</v>
      </c>
      <c r="E4" s="101" t="s">
        <v>7</v>
      </c>
    </row>
    <row r="5" spans="1:5" s="10" customFormat="1" ht="268.14999999999998" customHeight="1" thickTop="1" thickBot="1" x14ac:dyDescent="0.25">
      <c r="A5" s="12" t="s">
        <v>76</v>
      </c>
      <c r="B5" s="11" t="s">
        <v>77</v>
      </c>
      <c r="C5" s="13" t="s">
        <v>78</v>
      </c>
      <c r="D5" s="14" t="s">
        <v>79</v>
      </c>
      <c r="E5" s="102"/>
    </row>
    <row r="6" spans="1:5" s="10" customFormat="1" ht="240" customHeight="1" thickTop="1" thickBot="1" x14ac:dyDescent="0.25">
      <c r="A6" s="104" t="s">
        <v>80</v>
      </c>
      <c r="B6" s="105" t="s">
        <v>81</v>
      </c>
      <c r="C6" s="106" t="s">
        <v>82</v>
      </c>
      <c r="D6" s="107" t="s">
        <v>79</v>
      </c>
      <c r="E6" s="108"/>
    </row>
    <row r="7" spans="1:5" x14ac:dyDescent="0.25">
      <c r="E7" s="103"/>
    </row>
    <row r="8" spans="1:5" x14ac:dyDescent="0.25">
      <c r="E8" s="103"/>
    </row>
    <row r="9" spans="1:5" x14ac:dyDescent="0.25">
      <c r="E9" s="103"/>
    </row>
    <row r="10" spans="1:5" x14ac:dyDescent="0.25">
      <c r="E10" s="103"/>
    </row>
    <row r="11" spans="1:5" x14ac:dyDescent="0.25">
      <c r="E11" s="103"/>
    </row>
    <row r="12" spans="1:5" x14ac:dyDescent="0.25">
      <c r="E12" s="103"/>
    </row>
    <row r="13" spans="1:5" x14ac:dyDescent="0.25">
      <c r="E13" s="103"/>
    </row>
    <row r="14" spans="1:5" x14ac:dyDescent="0.25">
      <c r="E14" s="103"/>
    </row>
    <row r="15" spans="1:5" x14ac:dyDescent="0.25">
      <c r="E15" s="103"/>
    </row>
    <row r="16" spans="1:5" x14ac:dyDescent="0.25">
      <c r="E16" s="103"/>
    </row>
    <row r="17" spans="5:5" x14ac:dyDescent="0.25">
      <c r="E17" s="103"/>
    </row>
    <row r="18" spans="5:5" x14ac:dyDescent="0.25">
      <c r="E18" s="103"/>
    </row>
    <row r="19" spans="5:5" x14ac:dyDescent="0.25">
      <c r="E19" s="103"/>
    </row>
    <row r="20" spans="5:5" x14ac:dyDescent="0.25">
      <c r="E20" s="103"/>
    </row>
    <row r="21" spans="5:5" x14ac:dyDescent="0.25">
      <c r="E21" s="103"/>
    </row>
    <row r="22" spans="5:5" x14ac:dyDescent="0.25">
      <c r="E22" s="103"/>
    </row>
    <row r="23" spans="5:5" x14ac:dyDescent="0.25">
      <c r="E23" s="103"/>
    </row>
    <row r="24" spans="5:5" x14ac:dyDescent="0.25">
      <c r="E24" s="103"/>
    </row>
    <row r="25" spans="5:5" x14ac:dyDescent="0.25">
      <c r="E25" s="103"/>
    </row>
    <row r="26" spans="5:5" x14ac:dyDescent="0.25">
      <c r="E26" s="103"/>
    </row>
    <row r="27" spans="5:5" x14ac:dyDescent="0.25">
      <c r="E27" s="103"/>
    </row>
    <row r="28" spans="5:5" x14ac:dyDescent="0.25">
      <c r="E28" s="103"/>
    </row>
    <row r="29" spans="5:5" x14ac:dyDescent="0.25">
      <c r="E29" s="103"/>
    </row>
    <row r="30" spans="5:5" x14ac:dyDescent="0.25">
      <c r="E30" s="103"/>
    </row>
    <row r="31" spans="5:5" x14ac:dyDescent="0.25">
      <c r="E31" s="103"/>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B1" zoomScale="70" zoomScaleNormal="70" workbookViewId="0">
      <selection activeCell="F21" sqref="F21"/>
    </sheetView>
  </sheetViews>
  <sheetFormatPr defaultColWidth="6.3984375" defaultRowHeight="11.25" x14ac:dyDescent="0.2"/>
  <cols>
    <col min="1" max="1" width="2.19921875" style="65" hidden="1" customWidth="1"/>
    <col min="2" max="2" width="6" style="65" customWidth="1"/>
    <col min="3" max="3" width="7.3984375" style="65" customWidth="1"/>
    <col min="4" max="4" width="7" style="65" customWidth="1"/>
    <col min="5" max="5" width="8" style="65" customWidth="1"/>
    <col min="6" max="6" width="57.296875" style="65" customWidth="1"/>
    <col min="7" max="7" width="6.296875" style="67" customWidth="1"/>
    <col min="8" max="8" width="9.09765625" style="67" customWidth="1"/>
    <col min="9" max="9" width="7.59765625" style="67" customWidth="1"/>
    <col min="10" max="10" width="7.09765625" style="67" customWidth="1"/>
    <col min="11" max="11" width="9" style="67" customWidth="1"/>
    <col min="12" max="12" width="13.296875" style="67" customWidth="1"/>
    <col min="13" max="14" width="19.796875" style="65" customWidth="1"/>
    <col min="15" max="15" width="6.3984375" style="65" customWidth="1"/>
    <col min="16" max="16384" width="6.3984375" style="65"/>
  </cols>
  <sheetData>
    <row r="1" spans="1:15" s="69" customFormat="1" ht="30.75" customHeight="1" thickTop="1" thickBot="1" x14ac:dyDescent="0.25">
      <c r="B1" s="115" t="s">
        <v>74</v>
      </c>
      <c r="C1" s="116"/>
      <c r="D1" s="116"/>
      <c r="E1" s="70"/>
      <c r="F1" s="70" t="s">
        <v>8</v>
      </c>
      <c r="G1" s="70"/>
      <c r="H1" s="71"/>
      <c r="I1" s="72"/>
      <c r="J1" s="73"/>
      <c r="K1" s="73"/>
      <c r="L1" s="74" t="s">
        <v>9</v>
      </c>
      <c r="M1" s="75"/>
    </row>
    <row r="2" spans="1:15" s="69" customFormat="1" ht="57" customHeight="1" thickTop="1" thickBot="1" x14ac:dyDescent="0.25">
      <c r="B2" s="117" t="s">
        <v>10</v>
      </c>
      <c r="C2" s="118"/>
      <c r="D2" s="18"/>
      <c r="E2" s="19"/>
      <c r="F2" s="76" t="str">
        <f>'Požadavky na výkon a fukci'!B1</f>
        <v>Doplnění závor na PZS (P4406) v km 7,214 trati Mikulovice – Zlaté Hory</v>
      </c>
      <c r="G2" s="19"/>
      <c r="H2" s="77"/>
      <c r="I2" s="119" t="s">
        <v>11</v>
      </c>
      <c r="J2" s="120"/>
      <c r="K2" s="121">
        <f>SUM(L26+L36)</f>
        <v>1</v>
      </c>
      <c r="L2" s="122"/>
    </row>
    <row r="3" spans="1:15" s="69" customFormat="1" ht="42.75" customHeight="1" thickTop="1" thickBot="1" x14ac:dyDescent="0.25">
      <c r="B3" s="78" t="s">
        <v>12</v>
      </c>
      <c r="C3" s="79"/>
      <c r="D3" s="123" t="s">
        <v>9</v>
      </c>
      <c r="E3" s="123"/>
      <c r="F3" s="80" t="s">
        <v>13</v>
      </c>
      <c r="G3" s="81"/>
      <c r="H3" s="82"/>
      <c r="I3" s="83"/>
      <c r="J3" s="84"/>
      <c r="K3" s="124"/>
      <c r="L3" s="125"/>
    </row>
    <row r="4" spans="1:15" s="69" customFormat="1" ht="18" customHeight="1" thickTop="1" x14ac:dyDescent="0.2">
      <c r="B4" s="126" t="s">
        <v>14</v>
      </c>
      <c r="C4" s="127"/>
      <c r="D4" s="128"/>
      <c r="E4" s="85"/>
      <c r="F4" s="86" t="s">
        <v>15</v>
      </c>
      <c r="G4" s="87"/>
      <c r="H4" s="88"/>
      <c r="I4" s="129" t="s">
        <v>16</v>
      </c>
      <c r="J4" s="130"/>
      <c r="K4" s="89"/>
      <c r="L4" s="90"/>
    </row>
    <row r="5" spans="1:15" s="69" customFormat="1" ht="18" customHeight="1" x14ac:dyDescent="0.2">
      <c r="B5" s="91" t="s">
        <v>17</v>
      </c>
      <c r="C5" s="92"/>
      <c r="D5" s="92"/>
      <c r="E5" s="20" t="s">
        <v>18</v>
      </c>
      <c r="F5" s="131"/>
      <c r="G5" s="131"/>
      <c r="H5" s="132"/>
      <c r="I5" s="133" t="s">
        <v>19</v>
      </c>
      <c r="J5" s="128"/>
      <c r="K5" s="21"/>
      <c r="L5" s="93"/>
    </row>
    <row r="6" spans="1:15" s="69" customFormat="1" ht="18" customHeight="1" x14ac:dyDescent="0.2">
      <c r="B6" s="91" t="s">
        <v>20</v>
      </c>
      <c r="C6" s="92"/>
      <c r="D6" s="92"/>
      <c r="E6" s="21" t="s">
        <v>21</v>
      </c>
      <c r="F6" s="134"/>
      <c r="G6" s="134"/>
      <c r="H6" s="135"/>
      <c r="I6" s="133" t="s">
        <v>22</v>
      </c>
      <c r="J6" s="128"/>
      <c r="K6" s="21"/>
      <c r="L6" s="93"/>
      <c r="O6" s="94"/>
    </row>
    <row r="7" spans="1:15" s="69" customFormat="1" ht="18" customHeight="1" x14ac:dyDescent="0.2">
      <c r="B7" s="136" t="s">
        <v>23</v>
      </c>
      <c r="C7" s="137"/>
      <c r="D7" s="137"/>
      <c r="E7" s="22"/>
      <c r="F7" s="138" t="s">
        <v>24</v>
      </c>
      <c r="G7" s="139"/>
      <c r="H7" s="140"/>
      <c r="I7" s="141" t="s">
        <v>25</v>
      </c>
      <c r="J7" s="127"/>
      <c r="K7" s="23">
        <v>2020</v>
      </c>
      <c r="L7" s="95"/>
      <c r="O7" s="96"/>
    </row>
    <row r="8" spans="1:15" s="69" customFormat="1" ht="19.5" customHeight="1" thickBot="1" x14ac:dyDescent="0.25">
      <c r="B8" s="142" t="s">
        <v>26</v>
      </c>
      <c r="C8" s="143"/>
      <c r="D8" s="143"/>
      <c r="E8" s="24"/>
      <c r="F8" s="97" t="s">
        <v>73</v>
      </c>
      <c r="G8" s="144"/>
      <c r="H8" s="145"/>
      <c r="I8" s="146" t="s">
        <v>27</v>
      </c>
      <c r="J8" s="137"/>
      <c r="K8" s="25">
        <v>44166</v>
      </c>
      <c r="L8" s="98"/>
    </row>
    <row r="9" spans="1:15" s="17" customFormat="1" ht="9.75" customHeight="1" x14ac:dyDescent="0.2">
      <c r="B9" s="149" t="s">
        <v>0</v>
      </c>
      <c r="C9" s="150"/>
      <c r="D9" s="150"/>
      <c r="E9" s="150"/>
      <c r="F9" s="150"/>
      <c r="G9" s="150"/>
      <c r="H9" s="150"/>
      <c r="I9" s="150"/>
      <c r="J9" s="150"/>
      <c r="K9" s="26" t="s">
        <v>19</v>
      </c>
      <c r="L9" s="27">
        <v>0</v>
      </c>
    </row>
    <row r="10" spans="1:15" s="17" customFormat="1" ht="15" customHeight="1" x14ac:dyDescent="0.2">
      <c r="B10" s="151" t="s">
        <v>28</v>
      </c>
      <c r="C10" s="153" t="s">
        <v>29</v>
      </c>
      <c r="D10" s="153" t="s">
        <v>30</v>
      </c>
      <c r="E10" s="153" t="s">
        <v>31</v>
      </c>
      <c r="F10" s="155" t="s">
        <v>32</v>
      </c>
      <c r="G10" s="155" t="s">
        <v>33</v>
      </c>
      <c r="H10" s="155" t="s">
        <v>34</v>
      </c>
      <c r="I10" s="153" t="s">
        <v>35</v>
      </c>
      <c r="J10" s="153" t="s">
        <v>36</v>
      </c>
      <c r="K10" s="147" t="s">
        <v>37</v>
      </c>
      <c r="L10" s="148"/>
    </row>
    <row r="11" spans="1:15" s="17" customFormat="1" ht="15" customHeight="1" x14ac:dyDescent="0.2">
      <c r="B11" s="151"/>
      <c r="C11" s="153"/>
      <c r="D11" s="153"/>
      <c r="E11" s="153"/>
      <c r="F11" s="155"/>
      <c r="G11" s="155"/>
      <c r="H11" s="155"/>
      <c r="I11" s="153"/>
      <c r="J11" s="153"/>
      <c r="K11" s="147"/>
      <c r="L11" s="148"/>
    </row>
    <row r="12" spans="1:15" s="17" customFormat="1" ht="12.75" customHeight="1" thickBot="1" x14ac:dyDescent="0.25">
      <c r="B12" s="152"/>
      <c r="C12" s="154"/>
      <c r="D12" s="154"/>
      <c r="E12" s="154"/>
      <c r="F12" s="156"/>
      <c r="G12" s="156"/>
      <c r="H12" s="156"/>
      <c r="I12" s="154"/>
      <c r="J12" s="154"/>
      <c r="K12" s="28" t="s">
        <v>38</v>
      </c>
      <c r="L12" s="29" t="s">
        <v>39</v>
      </c>
    </row>
    <row r="13" spans="1:15" s="36" customFormat="1" ht="15" customHeight="1" thickBot="1" x14ac:dyDescent="0.25">
      <c r="A13" s="30" t="s">
        <v>40</v>
      </c>
      <c r="B13" s="31" t="s">
        <v>41</v>
      </c>
      <c r="C13" s="32">
        <v>1</v>
      </c>
      <c r="D13" s="33"/>
      <c r="E13" s="33"/>
      <c r="F13" s="34" t="s">
        <v>42</v>
      </c>
      <c r="G13" s="32"/>
      <c r="H13" s="32"/>
      <c r="I13" s="32"/>
      <c r="J13" s="32"/>
      <c r="K13" s="32"/>
      <c r="L13" s="35"/>
    </row>
    <row r="14" spans="1:15" s="36" customFormat="1" ht="13.5" customHeight="1" thickBot="1" x14ac:dyDescent="0.25">
      <c r="A14" s="37" t="s">
        <v>43</v>
      </c>
      <c r="B14" s="38">
        <f>1+MAX($B$13:B13)</f>
        <v>1</v>
      </c>
      <c r="C14" s="39" t="s">
        <v>44</v>
      </c>
      <c r="D14" s="40"/>
      <c r="E14" s="41" t="s">
        <v>45</v>
      </c>
      <c r="F14" s="42" t="s">
        <v>46</v>
      </c>
      <c r="G14" s="41" t="s">
        <v>47</v>
      </c>
      <c r="H14" s="43">
        <v>1</v>
      </c>
      <c r="I14" s="41"/>
      <c r="J14" s="44" t="str">
        <f>IF(I14=0,"",I14*H14)</f>
        <v/>
      </c>
      <c r="K14" s="45">
        <v>1</v>
      </c>
      <c r="L14" s="46">
        <f>ROUND((ROUND(H14,3))*(ROUND(K14,2)),2)</f>
        <v>1</v>
      </c>
    </row>
    <row r="15" spans="1:15" s="36" customFormat="1" ht="12.75" customHeight="1" x14ac:dyDescent="0.2">
      <c r="A15" s="37" t="s">
        <v>48</v>
      </c>
      <c r="B15" s="47"/>
      <c r="C15" s="48"/>
      <c r="D15" s="48"/>
      <c r="E15" s="48"/>
      <c r="F15" s="49" t="s">
        <v>49</v>
      </c>
      <c r="G15" s="50"/>
      <c r="H15" s="50"/>
      <c r="I15" s="50"/>
      <c r="J15" s="50"/>
      <c r="K15" s="50"/>
      <c r="L15" s="51"/>
    </row>
    <row r="16" spans="1:15" s="36" customFormat="1" ht="12.75" customHeight="1" x14ac:dyDescent="0.2">
      <c r="A16" s="37" t="s">
        <v>50</v>
      </c>
      <c r="B16" s="47"/>
      <c r="C16" s="48"/>
      <c r="D16" s="48"/>
      <c r="E16" s="48"/>
      <c r="F16" s="52" t="s">
        <v>51</v>
      </c>
      <c r="G16" s="50"/>
      <c r="H16" s="50"/>
      <c r="I16" s="50"/>
      <c r="J16" s="50"/>
      <c r="K16" s="50"/>
      <c r="L16" s="51"/>
    </row>
    <row r="17" spans="1:12" s="36" customFormat="1" ht="72" customHeight="1" thickBot="1" x14ac:dyDescent="0.25">
      <c r="A17" s="37" t="s">
        <v>52</v>
      </c>
      <c r="B17" s="53"/>
      <c r="C17" s="54"/>
      <c r="D17" s="54"/>
      <c r="E17" s="54"/>
      <c r="F17" s="55" t="s">
        <v>53</v>
      </c>
      <c r="G17" s="56"/>
      <c r="H17" s="56"/>
      <c r="I17" s="56"/>
      <c r="J17" s="56"/>
      <c r="K17" s="56"/>
      <c r="L17" s="57"/>
    </row>
    <row r="18" spans="1:12" s="36" customFormat="1" ht="13.5" customHeight="1" thickBot="1" x14ac:dyDescent="0.25">
      <c r="A18" s="37" t="s">
        <v>43</v>
      </c>
      <c r="B18" s="58">
        <f>1+MAX($B$13:B17)</f>
        <v>2</v>
      </c>
      <c r="C18" s="39" t="s">
        <v>54</v>
      </c>
      <c r="D18" s="40"/>
      <c r="E18" s="41" t="s">
        <v>45</v>
      </c>
      <c r="F18" s="42" t="s">
        <v>55</v>
      </c>
      <c r="G18" s="41" t="s">
        <v>47</v>
      </c>
      <c r="H18" s="43">
        <v>1</v>
      </c>
      <c r="I18" s="41"/>
      <c r="J18" s="44" t="str">
        <f>IF(I18=0,"",I18*H18)</f>
        <v/>
      </c>
      <c r="K18" s="45"/>
      <c r="L18" s="46">
        <f>ROUND((ROUND(H18,3))*(ROUND(K18,2)),2)</f>
        <v>0</v>
      </c>
    </row>
    <row r="19" spans="1:12" s="36" customFormat="1" ht="12.75" customHeight="1" x14ac:dyDescent="0.2">
      <c r="A19" s="37" t="s">
        <v>48</v>
      </c>
      <c r="B19" s="47"/>
      <c r="C19" s="48"/>
      <c r="D19" s="48"/>
      <c r="E19" s="48"/>
      <c r="F19" s="49" t="s">
        <v>56</v>
      </c>
      <c r="G19" s="50"/>
      <c r="H19" s="50"/>
      <c r="I19" s="50"/>
      <c r="J19" s="50"/>
      <c r="K19" s="50"/>
      <c r="L19" s="51"/>
    </row>
    <row r="20" spans="1:12" s="36" customFormat="1" ht="12.75" customHeight="1" x14ac:dyDescent="0.2">
      <c r="A20" s="37" t="s">
        <v>50</v>
      </c>
      <c r="B20" s="47"/>
      <c r="C20" s="48"/>
      <c r="D20" s="48"/>
      <c r="E20" s="48"/>
      <c r="F20" s="52" t="s">
        <v>51</v>
      </c>
      <c r="G20" s="50"/>
      <c r="H20" s="50"/>
      <c r="I20" s="50"/>
      <c r="J20" s="50"/>
      <c r="K20" s="50"/>
      <c r="L20" s="51"/>
    </row>
    <row r="21" spans="1:12" s="36" customFormat="1" ht="81" customHeight="1" thickBot="1" x14ac:dyDescent="0.25">
      <c r="A21" s="37" t="s">
        <v>52</v>
      </c>
      <c r="B21" s="53"/>
      <c r="C21" s="54"/>
      <c r="D21" s="54"/>
      <c r="E21" s="54"/>
      <c r="F21" s="55" t="s">
        <v>57</v>
      </c>
      <c r="G21" s="56"/>
      <c r="H21" s="56"/>
      <c r="I21" s="56"/>
      <c r="J21" s="56"/>
      <c r="K21" s="56"/>
      <c r="L21" s="57"/>
    </row>
    <row r="22" spans="1:12" s="36" customFormat="1" ht="13.5" customHeight="1" thickBot="1" x14ac:dyDescent="0.25">
      <c r="A22" s="37" t="s">
        <v>43</v>
      </c>
      <c r="B22" s="58">
        <f>1+MAX($B$13:B21)</f>
        <v>3</v>
      </c>
      <c r="C22" s="39" t="s">
        <v>58</v>
      </c>
      <c r="D22" s="40"/>
      <c r="E22" s="41" t="s">
        <v>45</v>
      </c>
      <c r="F22" s="42" t="s">
        <v>59</v>
      </c>
      <c r="G22" s="41" t="s">
        <v>47</v>
      </c>
      <c r="H22" s="43">
        <v>1</v>
      </c>
      <c r="I22" s="41"/>
      <c r="J22" s="44" t="str">
        <f>IF(I22=0,"",I22*H22)</f>
        <v/>
      </c>
      <c r="K22" s="45"/>
      <c r="L22" s="46">
        <f>ROUND((ROUND(H22,3))*(ROUND(K22,2)),2)</f>
        <v>0</v>
      </c>
    </row>
    <row r="23" spans="1:12" s="36" customFormat="1" ht="12.75" customHeight="1" x14ac:dyDescent="0.2">
      <c r="A23" s="37" t="s">
        <v>48</v>
      </c>
      <c r="B23" s="47"/>
      <c r="C23" s="48"/>
      <c r="D23" s="48"/>
      <c r="E23" s="48"/>
      <c r="F23" s="49" t="s">
        <v>60</v>
      </c>
      <c r="G23" s="50"/>
      <c r="H23" s="50"/>
      <c r="I23" s="50"/>
      <c r="J23" s="50"/>
      <c r="K23" s="50"/>
      <c r="L23" s="51"/>
    </row>
    <row r="24" spans="1:12" s="36" customFormat="1" ht="12.75" customHeight="1" x14ac:dyDescent="0.2">
      <c r="A24" s="37" t="s">
        <v>50</v>
      </c>
      <c r="B24" s="47"/>
      <c r="C24" s="48"/>
      <c r="D24" s="48"/>
      <c r="E24" s="48"/>
      <c r="F24" s="52" t="s">
        <v>51</v>
      </c>
      <c r="G24" s="50"/>
      <c r="H24" s="50"/>
      <c r="I24" s="50"/>
      <c r="J24" s="50"/>
      <c r="K24" s="50"/>
      <c r="L24" s="51"/>
    </row>
    <row r="25" spans="1:12" s="36" customFormat="1" ht="42.75" customHeight="1" thickBot="1" x14ac:dyDescent="0.25">
      <c r="A25" s="37" t="s">
        <v>52</v>
      </c>
      <c r="B25" s="53"/>
      <c r="C25" s="54"/>
      <c r="D25" s="54"/>
      <c r="E25" s="54"/>
      <c r="F25" s="55" t="s">
        <v>61</v>
      </c>
      <c r="G25" s="56"/>
      <c r="H25" s="56"/>
      <c r="I25" s="56"/>
      <c r="J25" s="56"/>
      <c r="K25" s="56"/>
      <c r="L25" s="57"/>
    </row>
    <row r="26" spans="1:12" ht="13.5" thickBot="1" x14ac:dyDescent="0.25">
      <c r="A26" s="59" t="s">
        <v>62</v>
      </c>
      <c r="B26" s="60" t="s">
        <v>63</v>
      </c>
      <c r="C26" s="61" t="s">
        <v>64</v>
      </c>
      <c r="D26" s="62"/>
      <c r="E26" s="62"/>
      <c r="F26" s="63" t="s">
        <v>42</v>
      </c>
      <c r="G26" s="61"/>
      <c r="H26" s="61"/>
      <c r="I26" s="61"/>
      <c r="J26" s="61"/>
      <c r="K26" s="61"/>
      <c r="L26" s="64">
        <f>SUM(L14:L25)</f>
        <v>1</v>
      </c>
    </row>
    <row r="27" spans="1:12" ht="13.5" thickBot="1" x14ac:dyDescent="0.25">
      <c r="A27" s="30" t="s">
        <v>40</v>
      </c>
      <c r="B27" s="31" t="s">
        <v>41</v>
      </c>
      <c r="C27" s="32">
        <v>2</v>
      </c>
      <c r="D27" s="33"/>
      <c r="E27" s="33"/>
      <c r="F27" s="34" t="s">
        <v>65</v>
      </c>
      <c r="G27" s="32"/>
      <c r="H27" s="32"/>
      <c r="I27" s="32"/>
      <c r="J27" s="32"/>
      <c r="K27" s="32"/>
      <c r="L27" s="35"/>
    </row>
    <row r="28" spans="1:12" s="36" customFormat="1" ht="13.5" customHeight="1" thickBot="1" x14ac:dyDescent="0.25">
      <c r="A28" s="37" t="s">
        <v>43</v>
      </c>
      <c r="B28" s="58">
        <f>1+MAX($B$13:B27)</f>
        <v>4</v>
      </c>
      <c r="C28" s="39"/>
      <c r="D28" s="40"/>
      <c r="E28" s="41" t="s">
        <v>45</v>
      </c>
      <c r="F28" s="42" t="s">
        <v>66</v>
      </c>
      <c r="G28" s="41" t="s">
        <v>47</v>
      </c>
      <c r="H28" s="43">
        <v>1</v>
      </c>
      <c r="I28" s="41"/>
      <c r="J28" s="44" t="str">
        <f>IF(I28=0,"",I28*H28)</f>
        <v/>
      </c>
      <c r="K28" s="45"/>
      <c r="L28" s="66">
        <f>ROUND((ROUND(H28,3))*(ROUND(K28,2)),2)</f>
        <v>0</v>
      </c>
    </row>
    <row r="29" spans="1:12" s="36" customFormat="1" ht="12.75" customHeight="1" x14ac:dyDescent="0.2">
      <c r="A29" s="37" t="s">
        <v>48</v>
      </c>
      <c r="B29" s="47"/>
      <c r="C29" s="48"/>
      <c r="D29" s="48"/>
      <c r="E29" s="48"/>
      <c r="F29" s="49" t="s">
        <v>67</v>
      </c>
      <c r="G29" s="50"/>
      <c r="H29" s="50"/>
      <c r="I29" s="50"/>
      <c r="J29" s="50"/>
      <c r="K29" s="50"/>
      <c r="L29" s="51"/>
    </row>
    <row r="30" spans="1:12" s="36" customFormat="1" ht="12.75" customHeight="1" x14ac:dyDescent="0.2">
      <c r="A30" s="37" t="s">
        <v>50</v>
      </c>
      <c r="B30" s="47"/>
      <c r="C30" s="48"/>
      <c r="D30" s="48"/>
      <c r="E30" s="48"/>
      <c r="F30" s="52" t="s">
        <v>51</v>
      </c>
      <c r="G30" s="50"/>
      <c r="H30" s="50"/>
      <c r="I30" s="50"/>
      <c r="J30" s="50"/>
      <c r="K30" s="50"/>
      <c r="L30" s="51"/>
    </row>
    <row r="31" spans="1:12" s="36" customFormat="1" ht="75" customHeight="1" thickBot="1" x14ac:dyDescent="0.25">
      <c r="A31" s="37" t="s">
        <v>52</v>
      </c>
      <c r="B31" s="53"/>
      <c r="C31" s="54"/>
      <c r="D31" s="54"/>
      <c r="E31" s="54"/>
      <c r="F31" s="55" t="s">
        <v>68</v>
      </c>
      <c r="G31" s="56"/>
      <c r="H31" s="56"/>
      <c r="I31" s="56"/>
      <c r="J31" s="56"/>
      <c r="K31" s="56"/>
      <c r="L31" s="57"/>
    </row>
    <row r="32" spans="1:12" s="36" customFormat="1" ht="13.5" customHeight="1" thickBot="1" x14ac:dyDescent="0.25">
      <c r="A32" s="37" t="s">
        <v>43</v>
      </c>
      <c r="B32" s="58">
        <f>1+MAX($B$13:B31)</f>
        <v>5</v>
      </c>
      <c r="C32" s="39"/>
      <c r="D32" s="40"/>
      <c r="E32" s="41" t="s">
        <v>45</v>
      </c>
      <c r="F32" s="42" t="s">
        <v>69</v>
      </c>
      <c r="G32" s="41" t="s">
        <v>47</v>
      </c>
      <c r="H32" s="43">
        <v>1</v>
      </c>
      <c r="I32" s="41"/>
      <c r="J32" s="44" t="str">
        <f>IF(I32=0,"",I32*H32)</f>
        <v/>
      </c>
      <c r="K32" s="45"/>
      <c r="L32" s="66">
        <f>ROUND((ROUND(H32,3))*(ROUND(K32,2)),2)</f>
        <v>0</v>
      </c>
    </row>
    <row r="33" spans="1:12" s="36" customFormat="1" ht="12.75" customHeight="1" x14ac:dyDescent="0.2">
      <c r="A33" s="37" t="s">
        <v>48</v>
      </c>
      <c r="B33" s="47"/>
      <c r="C33" s="48"/>
      <c r="D33" s="48"/>
      <c r="E33" s="48"/>
      <c r="F33" s="49" t="s">
        <v>70</v>
      </c>
      <c r="G33" s="50"/>
      <c r="H33" s="50"/>
      <c r="I33" s="50"/>
      <c r="J33" s="50"/>
      <c r="K33" s="50"/>
      <c r="L33" s="51"/>
    </row>
    <row r="34" spans="1:12" s="36" customFormat="1" ht="12.75" customHeight="1" x14ac:dyDescent="0.2">
      <c r="A34" s="37" t="s">
        <v>50</v>
      </c>
      <c r="B34" s="47"/>
      <c r="C34" s="48"/>
      <c r="D34" s="48"/>
      <c r="E34" s="48"/>
      <c r="F34" s="52" t="s">
        <v>51</v>
      </c>
      <c r="G34" s="50"/>
      <c r="H34" s="50"/>
      <c r="I34" s="50"/>
      <c r="J34" s="50"/>
      <c r="K34" s="50"/>
      <c r="L34" s="51"/>
    </row>
    <row r="35" spans="1:12" s="36" customFormat="1" ht="60" customHeight="1" thickBot="1" x14ac:dyDescent="0.25">
      <c r="A35" s="37" t="s">
        <v>52</v>
      </c>
      <c r="B35" s="53"/>
      <c r="C35" s="54"/>
      <c r="D35" s="54"/>
      <c r="E35" s="54"/>
      <c r="F35" s="55" t="s">
        <v>71</v>
      </c>
      <c r="G35" s="56"/>
      <c r="H35" s="56"/>
      <c r="I35" s="56"/>
      <c r="J35" s="56"/>
      <c r="K35" s="56"/>
      <c r="L35" s="57"/>
    </row>
    <row r="36" spans="1:12" ht="13.5" thickBot="1" x14ac:dyDescent="0.25">
      <c r="A36" s="59" t="s">
        <v>62</v>
      </c>
      <c r="B36" s="60" t="s">
        <v>63</v>
      </c>
      <c r="C36" s="61" t="s">
        <v>64</v>
      </c>
      <c r="D36" s="62"/>
      <c r="E36" s="62"/>
      <c r="F36" s="63" t="s">
        <v>65</v>
      </c>
      <c r="G36" s="61"/>
      <c r="H36" s="61"/>
      <c r="I36" s="61"/>
      <c r="J36" s="61"/>
      <c r="K36" s="61"/>
      <c r="L36" s="64">
        <f>SUM(L28:L35)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Srovnal Otakar, Ing.</cp:lastModifiedBy>
  <dcterms:created xsi:type="dcterms:W3CDTF">2020-12-08T08:47:11Z</dcterms:created>
  <dcterms:modified xsi:type="dcterms:W3CDTF">2021-02-19T08:04:48Z</dcterms:modified>
</cp:coreProperties>
</file>